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Ст 13" sheetId="1" r:id="rId1"/>
  </sheets>
  <calcPr calcId="145621"/>
</workbook>
</file>

<file path=xl/calcChain.xml><?xml version="1.0" encoding="utf-8"?>
<calcChain xmlns="http://schemas.openxmlformats.org/spreadsheetml/2006/main">
  <c r="AS81" i="1" l="1"/>
  <c r="BF81" i="1" s="1"/>
  <c r="BP81" i="1" s="1"/>
  <c r="AD76" i="1"/>
  <c r="T76" i="1" s="1"/>
  <c r="AD75" i="1"/>
  <c r="T75" i="1" s="1"/>
  <c r="AD74" i="1"/>
  <c r="T74" i="1" s="1"/>
  <c r="AD73" i="1"/>
  <c r="T73" i="1" s="1"/>
  <c r="AD72" i="1"/>
  <c r="AD71" i="1"/>
  <c r="T71" i="1"/>
  <c r="AD70" i="1"/>
  <c r="T70" i="1"/>
  <c r="AD69" i="1"/>
  <c r="T69" i="1"/>
  <c r="AN68" i="1"/>
  <c r="AD68" i="1"/>
  <c r="T68" i="1" s="1"/>
  <c r="AD67" i="1"/>
  <c r="AD54" i="1" s="1"/>
  <c r="AD66" i="1"/>
  <c r="T66" i="1"/>
  <c r="AD65" i="1"/>
  <c r="T65" i="1"/>
  <c r="AD64" i="1"/>
  <c r="T64" i="1"/>
  <c r="AD63" i="1"/>
  <c r="T63" i="1"/>
  <c r="AX54" i="1"/>
  <c r="AN54" i="1"/>
  <c r="AD37" i="1"/>
  <c r="T37" i="1" s="1"/>
  <c r="AD34" i="1"/>
  <c r="AD45" i="1" s="1"/>
  <c r="T45" i="1" s="1"/>
  <c r="Q25" i="1"/>
  <c r="P23" i="1"/>
  <c r="AS78" i="1" s="1"/>
  <c r="BF79" i="1" s="1"/>
  <c r="BP79" i="1" s="1"/>
  <c r="AX14" i="1"/>
  <c r="T54" i="1" l="1"/>
  <c r="T34" i="1"/>
  <c r="AD40" i="1"/>
</calcChain>
</file>

<file path=xl/sharedStrings.xml><?xml version="1.0" encoding="utf-8"?>
<sst xmlns="http://schemas.openxmlformats.org/spreadsheetml/2006/main" count="181" uniqueCount="148">
  <si>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</si>
  <si>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</si>
  <si>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</si>
  <si>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</si>
  <si>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</si>
  <si>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Староватутинский проезд д.13</t>
    </r>
    <r>
      <rPr>
        <b/>
        <sz val="8"/>
        <rFont val="Times New Roman"/>
        <family val="1"/>
        <charset val="204"/>
      </rPr>
      <t xml:space="preserve"> 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</si>
  <si>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</si>
  <si>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</si>
  <si>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</si>
  <si>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</si>
  <si>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</si>
  <si>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</si>
  <si>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</si>
  <si>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</si>
  <si>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</si>
  <si>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</si>
  <si>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</si>
  <si>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</si>
  <si>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</si>
  <si>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</si>
  <si>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</si>
  <si>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</si>
  <si>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</si>
  <si>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</si>
  <si>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</si>
  <si>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</si>
  <si>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</si>
  <si>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</si>
  <si>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</si>
  <si>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</si>
  <si>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</si>
  <si>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</si>
  <si>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</si>
  <si>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>0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</si>
  <si>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</si>
  <si>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</si>
  <si>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</si>
  <si>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</si>
  <si>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</si>
  <si>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</si>
  <si>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</si>
  <si>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1605-АМ-04/1978</t>
  </si>
  <si>
    <t xml:space="preserve">Кол-во  этажей  </t>
  </si>
  <si>
    <t>12</t>
  </si>
  <si>
    <t xml:space="preserve">Подъездов  </t>
  </si>
  <si>
    <t>4</t>
  </si>
  <si>
    <t xml:space="preserve">Квартир </t>
  </si>
  <si>
    <t>191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</si>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</sst>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9"/>
  <sheetViews>
    <sheetView tabSelected="1" topLeftCell="A57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1267415.76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283046.21999999997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94348.74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9664.1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9664.1</v>
      </c>
      <c r="AD23" s="30"/>
      <c r="AE23" s="30"/>
      <c r="AF23" s="30"/>
      <c r="AG23" s="30"/>
      <c r="AH23" s="30"/>
      <c r="AI23" s="30"/>
      <c r="AJ23" s="30"/>
      <c r="AK23" s="30" t="s">
        <v>33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+AC23-20.91</f>
        <v>9643.19</v>
      </c>
      <c r="R25" s="30"/>
      <c r="S25" s="30"/>
      <c r="T25" s="30"/>
      <c r="U25" s="30"/>
      <c r="V25" s="30"/>
      <c r="W25" s="30"/>
      <c r="X25" s="30"/>
      <c r="Y25" s="48" t="s">
        <v>35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36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38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39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41</v>
      </c>
      <c r="R28" s="61"/>
      <c r="S28" s="61"/>
      <c r="T28" s="61"/>
      <c r="U28" s="61"/>
      <c r="V28" s="61"/>
      <c r="W28" s="61"/>
      <c r="X28" s="61"/>
      <c r="Y28" s="62" t="s">
        <v>42</v>
      </c>
      <c r="Z28" s="62"/>
      <c r="AA28" s="62"/>
      <c r="AB28" s="62"/>
      <c r="AC28" s="62"/>
      <c r="AD28" s="62"/>
      <c r="AE28" s="62"/>
      <c r="AF28" s="62"/>
      <c r="AG28" s="61" t="s">
        <v>43</v>
      </c>
      <c r="AH28" s="61"/>
      <c r="AI28" s="61"/>
      <c r="AJ28" s="61"/>
      <c r="AK28" s="62" t="s">
        <v>44</v>
      </c>
      <c r="AL28" s="62"/>
      <c r="AM28" s="62"/>
      <c r="AN28" s="62"/>
      <c r="AO28" s="62"/>
      <c r="AP28" s="62"/>
      <c r="AQ28" s="62"/>
      <c r="AR28" s="62"/>
      <c r="AS28" s="61" t="s">
        <v>45</v>
      </c>
      <c r="AT28" s="61"/>
      <c r="AU28" s="61"/>
      <c r="AV28" s="61"/>
      <c r="AW28" s="62" t="s">
        <v>46</v>
      </c>
      <c r="AX28" s="62"/>
      <c r="AY28" s="62"/>
      <c r="AZ28" s="62"/>
      <c r="BA28" s="62"/>
      <c r="BB28" s="62"/>
      <c r="BC28" s="62"/>
      <c r="BD28" s="62"/>
      <c r="BE28" s="62"/>
      <c r="BF28" s="61" t="s">
        <v>47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48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49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50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51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52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53</v>
      </c>
      <c r="B33" s="66"/>
      <c r="C33" s="66"/>
      <c r="D33" s="66"/>
      <c r="E33" s="66" t="s">
        <v>54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55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45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56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customHeight="1" x14ac:dyDescent="0.2">
      <c r="A34" s="66" t="s">
        <v>57</v>
      </c>
      <c r="B34" s="66"/>
      <c r="C34" s="66"/>
      <c r="D34" s="66"/>
      <c r="E34" s="67" t="s">
        <v>58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984369.54+AD34</f>
        <v>1267415.76</v>
      </c>
      <c r="U34" s="68"/>
      <c r="V34" s="68"/>
      <c r="W34" s="68"/>
      <c r="X34" s="68"/>
      <c r="Y34" s="68"/>
      <c r="Z34" s="68"/>
      <c r="AA34" s="68"/>
      <c r="AB34" s="68"/>
      <c r="AC34" s="68"/>
      <c r="AD34" s="69">
        <f>ROUND(BG14*3,2)</f>
        <v>283046.21999999997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6"/>
      <c r="B35" s="66"/>
      <c r="C35" s="66"/>
      <c r="D35" s="66"/>
      <c r="E35" s="73" t="s">
        <v>59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7" t="s">
        <v>60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61</v>
      </c>
      <c r="Q36" s="78"/>
      <c r="R36" s="78"/>
      <c r="S36" s="7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 t="s">
        <v>62</v>
      </c>
      <c r="B37" s="66"/>
      <c r="C37" s="66"/>
      <c r="D37" s="66"/>
      <c r="E37" s="67" t="s">
        <v>63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984369.54+AD37</f>
        <v>1267415.76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f>+AD34</f>
        <v>283046.21999999997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/>
      <c r="B38" s="66"/>
      <c r="C38" s="66"/>
      <c r="D38" s="66"/>
      <c r="E38" s="73" t="s">
        <v>64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7" t="s">
        <v>65</v>
      </c>
      <c r="F39" s="77"/>
      <c r="G39" s="77"/>
      <c r="H39" s="77"/>
      <c r="I39" s="78" t="s">
        <v>61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 t="s">
        <v>66</v>
      </c>
      <c r="B40" s="66"/>
      <c r="C40" s="66"/>
      <c r="D40" s="66"/>
      <c r="E40" s="67" t="s">
        <v>67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50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3" t="s">
        <v>68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69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70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71</v>
      </c>
      <c r="F44" s="87"/>
      <c r="G44" s="87"/>
      <c r="H44" s="87"/>
      <c r="I44" s="87"/>
      <c r="J44" s="87"/>
      <c r="K44" s="87"/>
      <c r="L44" s="87"/>
      <c r="M44" s="78" t="s">
        <v>61</v>
      </c>
      <c r="N44" s="78"/>
      <c r="O44" s="78"/>
      <c r="P44" s="78"/>
      <c r="Q44" s="78"/>
      <c r="R44" s="78"/>
      <c r="S44" s="78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72</v>
      </c>
      <c r="B45" s="66"/>
      <c r="C45" s="66"/>
      <c r="D45" s="66"/>
      <c r="E45" s="88" t="s">
        <v>73</v>
      </c>
      <c r="F45" s="88"/>
      <c r="G45" s="88"/>
      <c r="H45" s="88"/>
      <c r="I45" s="88"/>
      <c r="J45" s="88"/>
      <c r="K45" s="89" t="s">
        <v>74</v>
      </c>
      <c r="L45" s="89"/>
      <c r="M45" s="89"/>
      <c r="N45" s="89"/>
      <c r="O45" s="89"/>
      <c r="P45" s="89"/>
      <c r="Q45" s="89"/>
      <c r="R45" s="89"/>
      <c r="S45" s="89"/>
      <c r="T45" s="82">
        <f>984369.54+AD45</f>
        <v>1267415.76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283046.21999999997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3" t="s">
        <v>75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76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77</v>
      </c>
      <c r="F48" s="92"/>
      <c r="G48" s="92"/>
      <c r="H48" s="92"/>
      <c r="I48" s="93" t="s">
        <v>78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79</v>
      </c>
      <c r="F49" s="87"/>
      <c r="G49" s="87"/>
      <c r="H49" s="78" t="s">
        <v>61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0"/>
      <c r="B50" s="94"/>
      <c r="C50" s="94"/>
      <c r="D50" s="94"/>
      <c r="E50" s="95" t="s">
        <v>48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64"/>
      <c r="T50" s="64" t="s">
        <v>49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79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50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1"/>
      <c r="B51" s="96"/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3" t="s">
        <v>80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81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</row>
    <row r="52" spans="1:72" ht="12.75" x14ac:dyDescent="0.2">
      <c r="A52" s="100"/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65"/>
      <c r="T52" s="65" t="s">
        <v>51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52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82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83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3" t="s">
        <v>53</v>
      </c>
      <c r="B53" s="103"/>
      <c r="C53" s="103"/>
      <c r="D53" s="103"/>
      <c r="E53" s="103" t="s">
        <v>54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 t="s">
        <v>55</v>
      </c>
      <c r="U53" s="104"/>
      <c r="V53" s="104"/>
      <c r="W53" s="104"/>
      <c r="X53" s="104"/>
      <c r="Y53" s="104"/>
      <c r="Z53" s="104"/>
      <c r="AA53" s="104"/>
      <c r="AB53" s="104"/>
      <c r="AC53" s="104"/>
      <c r="AD53" s="104" t="s">
        <v>45</v>
      </c>
      <c r="AE53" s="104"/>
      <c r="AF53" s="104"/>
      <c r="AG53" s="104"/>
      <c r="AH53" s="104"/>
      <c r="AI53" s="104"/>
      <c r="AJ53" s="104"/>
      <c r="AK53" s="104"/>
      <c r="AL53" s="104"/>
      <c r="AM53" s="104"/>
      <c r="AN53" s="104" t="s">
        <v>84</v>
      </c>
      <c r="AO53" s="104"/>
      <c r="AP53" s="104"/>
      <c r="AQ53" s="104"/>
      <c r="AR53" s="104"/>
      <c r="AS53" s="104"/>
      <c r="AT53" s="104"/>
      <c r="AU53" s="104"/>
      <c r="AV53" s="104"/>
      <c r="AW53" s="104"/>
      <c r="AX53" s="104" t="s">
        <v>85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 t="s">
        <v>56</v>
      </c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</row>
    <row r="54" spans="1:72" ht="12.75" x14ac:dyDescent="0.2">
      <c r="A54" s="103" t="s">
        <v>86</v>
      </c>
      <c r="B54" s="103"/>
      <c r="C54" s="103"/>
      <c r="D54" s="103"/>
      <c r="E54" s="82" t="s">
        <v>87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SUM(T63:AC77)</f>
        <v>2844724.4800000004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SUM(AD63:AM77)</f>
        <v>1059816.1000000001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SUM(AN63:AW77)</f>
        <v>850705.46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SUM(AX63:BG77)</f>
        <v>209110.63999999998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104" t="s">
        <v>88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/>
      <c r="B55" s="103"/>
      <c r="C55" s="103"/>
      <c r="D55" s="103"/>
      <c r="E55" s="105" t="s">
        <v>89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90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3.5" customHeight="1" x14ac:dyDescent="0.2">
      <c r="A57" s="103"/>
      <c r="B57" s="103"/>
      <c r="C57" s="103"/>
      <c r="D57" s="103"/>
      <c r="E57" s="105" t="s">
        <v>91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2.75" x14ac:dyDescent="0.2">
      <c r="A58" s="103"/>
      <c r="B58" s="103"/>
      <c r="C58" s="103"/>
      <c r="D58" s="103"/>
      <c r="E58" s="105" t="s">
        <v>92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93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6" t="s">
        <v>94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7" t="s">
        <v>79</v>
      </c>
      <c r="F61" s="107"/>
      <c r="G61" s="107"/>
      <c r="H61" s="108" t="s">
        <v>61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9" t="s">
        <v>95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24" customHeight="1" x14ac:dyDescent="0.2">
      <c r="A63" s="103" t="s">
        <v>96</v>
      </c>
      <c r="B63" s="103"/>
      <c r="C63" s="103"/>
      <c r="D63" s="103"/>
      <c r="E63" s="110" t="s">
        <v>97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2">
        <f>288397.98+AD63</f>
        <v>384530.64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SUM(AN63:BG63)</f>
        <v>96132.66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11">
        <v>96132.66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>
        <v>0</v>
      </c>
      <c r="AY63" s="112"/>
      <c r="AZ63" s="112"/>
      <c r="BA63" s="112"/>
      <c r="BB63" s="112"/>
      <c r="BC63" s="112"/>
      <c r="BD63" s="112"/>
      <c r="BE63" s="112"/>
      <c r="BF63" s="112"/>
      <c r="BG63" s="112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60.75" customHeight="1" x14ac:dyDescent="0.2">
      <c r="A64" s="103" t="s">
        <v>98</v>
      </c>
      <c r="B64" s="103"/>
      <c r="C64" s="103"/>
      <c r="D64" s="103"/>
      <c r="E64" s="110" t="s">
        <v>99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378148.57+AD64</f>
        <v>505118.16000000003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 t="shared" ref="AD64:AD76" si="0">SUM(AN64:BG64)</f>
        <v>126969.59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v>126969.59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24" customHeight="1" x14ac:dyDescent="0.2">
      <c r="A65" s="103" t="s">
        <v>100</v>
      </c>
      <c r="B65" s="103"/>
      <c r="C65" s="103"/>
      <c r="D65" s="103"/>
      <c r="E65" s="110" t="s">
        <v>101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95424.86+AD65</f>
        <v>127440.13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si="0"/>
        <v>32015.269999999997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v>3451.92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28563.35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28.5" customHeight="1" x14ac:dyDescent="0.2">
      <c r="A66" s="103" t="s">
        <v>102</v>
      </c>
      <c r="B66" s="103"/>
      <c r="C66" s="103"/>
      <c r="D66" s="103"/>
      <c r="E66" s="110" t="s">
        <v>103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87594.29+AD66</f>
        <v>117005.51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29411.22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2">
        <v>0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>
        <v>29411.22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62.25" customHeight="1" x14ac:dyDescent="0.2">
      <c r="A67" s="103" t="s">
        <v>104</v>
      </c>
      <c r="B67" s="103"/>
      <c r="C67" s="103"/>
      <c r="D67" s="103"/>
      <c r="E67" s="110" t="s">
        <v>105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f t="shared" si="0"/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v>0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72.75" customHeight="1" x14ac:dyDescent="0.2">
      <c r="A68" s="103" t="s">
        <v>106</v>
      </c>
      <c r="B68" s="103"/>
      <c r="C68" s="103"/>
      <c r="D68" s="103"/>
      <c r="E68" s="110" t="s">
        <v>107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f>513744.52+AD68</f>
        <v>1137895.81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624151.28999999992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1">
        <f>462448.91+163596.03-1893.65</f>
        <v>624151.28999999992</v>
      </c>
      <c r="AO68" s="111"/>
      <c r="AP68" s="111"/>
      <c r="AQ68" s="111"/>
      <c r="AR68" s="111"/>
      <c r="AS68" s="111"/>
      <c r="AT68" s="111"/>
      <c r="AU68" s="111"/>
      <c r="AV68" s="111"/>
      <c r="AW68" s="111"/>
      <c r="AX68" s="112">
        <v>0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69" customHeight="1" x14ac:dyDescent="0.2">
      <c r="A69" s="103" t="s">
        <v>108</v>
      </c>
      <c r="B69" s="103"/>
      <c r="C69" s="103"/>
      <c r="D69" s="103"/>
      <c r="E69" s="110" t="s">
        <v>109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f>194635.18+AD69</f>
        <v>258452.88999999998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63817.71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2">
        <v>0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>
        <v>63817.71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60.75" customHeight="1" x14ac:dyDescent="0.2">
      <c r="A70" s="103" t="s">
        <v>110</v>
      </c>
      <c r="B70" s="103"/>
      <c r="C70" s="103"/>
      <c r="D70" s="103"/>
      <c r="E70" s="110" t="s">
        <v>111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f>14716.87+AD70</f>
        <v>21024.120000000003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6307.25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v>6307.25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54.75" customHeight="1" x14ac:dyDescent="0.2">
      <c r="A71" s="103" t="s">
        <v>112</v>
      </c>
      <c r="B71" s="103"/>
      <c r="C71" s="103"/>
      <c r="D71" s="103"/>
      <c r="E71" s="110" t="s">
        <v>113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0+AD71</f>
        <v>8113.68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8113.68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v>8113.68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69" customHeight="1" x14ac:dyDescent="0.2">
      <c r="A72" s="103" t="s">
        <v>114</v>
      </c>
      <c r="B72" s="103"/>
      <c r="C72" s="103"/>
      <c r="D72" s="103"/>
      <c r="E72" s="110" t="s">
        <v>115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46.5" customHeight="1" x14ac:dyDescent="0.2">
      <c r="A73" s="103" t="s">
        <v>116</v>
      </c>
      <c r="B73" s="103"/>
      <c r="C73" s="103"/>
      <c r="D73" s="103"/>
      <c r="E73" s="110" t="s">
        <v>117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f>29729.34+AD73</f>
        <v>39639.120000000003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9909.7800000000007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9909.7800000000007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72.75" customHeight="1" x14ac:dyDescent="0.2">
      <c r="A74" s="103" t="s">
        <v>118</v>
      </c>
      <c r="B74" s="103"/>
      <c r="C74" s="103"/>
      <c r="D74" s="103"/>
      <c r="E74" s="110" t="s">
        <v>119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46348.43+AD74</f>
        <v>65791.33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0"/>
        <v>19442.900000000001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v>19442.900000000001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37.5" customHeight="1" x14ac:dyDescent="0.2">
      <c r="A75" s="103" t="s">
        <v>120</v>
      </c>
      <c r="B75" s="103"/>
      <c r="C75" s="103"/>
      <c r="D75" s="103"/>
      <c r="E75" s="110" t="s">
        <v>121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34330.88+AD75</f>
        <v>38662.879999999997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4332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v>4332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45.75" customHeight="1" x14ac:dyDescent="0.2">
      <c r="A76" s="103" t="s">
        <v>122</v>
      </c>
      <c r="B76" s="103"/>
      <c r="C76" s="103"/>
      <c r="D76" s="103"/>
      <c r="E76" s="110" t="s">
        <v>123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101837.46+AD76</f>
        <v>141050.21000000002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39212.75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1">
        <v>0</v>
      </c>
      <c r="AO76" s="111"/>
      <c r="AP76" s="111"/>
      <c r="AQ76" s="111"/>
      <c r="AR76" s="111"/>
      <c r="AS76" s="111"/>
      <c r="AT76" s="111"/>
      <c r="AU76" s="111"/>
      <c r="AV76" s="111"/>
      <c r="AW76" s="111"/>
      <c r="AX76" s="112">
        <v>39212.75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70.5" customHeight="1" x14ac:dyDescent="0.2">
      <c r="A77" s="103" t="s">
        <v>124</v>
      </c>
      <c r="B77" s="103"/>
      <c r="C77" s="103"/>
      <c r="D77" s="103"/>
      <c r="E77" s="110" t="s">
        <v>125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2">
        <v>0</v>
      </c>
      <c r="AO77" s="112"/>
      <c r="AP77" s="112"/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12.75" x14ac:dyDescent="0.2">
      <c r="A78" s="103" t="s">
        <v>126</v>
      </c>
      <c r="B78" s="103"/>
      <c r="C78" s="103"/>
      <c r="D78" s="103"/>
      <c r="E78" s="113" t="s">
        <v>127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4" t="s">
        <v>128</v>
      </c>
      <c r="AI78" s="114"/>
      <c r="AJ78" s="114"/>
      <c r="AK78" s="114"/>
      <c r="AL78" s="114"/>
      <c r="AM78" s="115"/>
      <c r="AN78" s="116" t="s">
        <v>79</v>
      </c>
      <c r="AO78" s="116"/>
      <c r="AP78" s="116"/>
      <c r="AQ78" s="116"/>
      <c r="AR78" s="116"/>
      <c r="AS78" s="30">
        <f>ROUND(P23*BQ16*12,2)</f>
        <v>2844724.48</v>
      </c>
      <c r="AT78" s="30"/>
      <c r="AU78" s="30"/>
      <c r="AV78" s="30"/>
      <c r="AW78" s="30"/>
      <c r="AX78" s="30"/>
      <c r="AY78" s="30"/>
      <c r="AZ78" s="30"/>
      <c r="BA78" s="117" t="s">
        <v>24</v>
      </c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</row>
    <row r="79" spans="1:72" ht="11.25" customHeight="1" x14ac:dyDescent="0.2">
      <c r="A79" s="103"/>
      <c r="B79" s="103"/>
      <c r="C79" s="103"/>
      <c r="D79" s="103"/>
      <c r="E79" s="118" t="s">
        <v>129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 t="s">
        <v>130</v>
      </c>
      <c r="AH79" s="119"/>
      <c r="AI79" s="119"/>
      <c r="AJ79" s="119"/>
      <c r="AK79" s="119"/>
      <c r="AL79" s="119"/>
      <c r="AM79" s="119"/>
      <c r="AN79" s="120" t="s">
        <v>16</v>
      </c>
      <c r="AO79" s="120"/>
      <c r="AP79" s="120"/>
      <c r="AQ79" s="120"/>
      <c r="AR79" s="120"/>
      <c r="AS79" s="30"/>
      <c r="AT79" s="30"/>
      <c r="AU79" s="30"/>
      <c r="AV79" s="30"/>
      <c r="AW79" s="30"/>
      <c r="AX79" s="30"/>
      <c r="AY79" s="30"/>
      <c r="AZ79" s="30"/>
      <c r="BA79" s="121" t="s">
        <v>17</v>
      </c>
      <c r="BB79" s="121"/>
      <c r="BC79" s="121"/>
      <c r="BD79" s="121"/>
      <c r="BE79" s="121"/>
      <c r="BF79" s="30">
        <f>ROUND(AS78/4,2)-0.01</f>
        <v>711181.11</v>
      </c>
      <c r="BG79" s="30"/>
      <c r="BH79" s="30"/>
      <c r="BI79" s="30"/>
      <c r="BJ79" s="30"/>
      <c r="BK79" s="30"/>
      <c r="BL79" s="121" t="s">
        <v>18</v>
      </c>
      <c r="BM79" s="121"/>
      <c r="BN79" s="121"/>
      <c r="BO79" s="121"/>
      <c r="BP79" s="30">
        <f>ROUND(BF79/3,2)</f>
        <v>237060.37</v>
      </c>
      <c r="BQ79" s="30"/>
      <c r="BR79" s="30"/>
      <c r="BS79" s="30"/>
      <c r="BT79" s="30"/>
    </row>
    <row r="80" spans="1:72" ht="11.25" customHeight="1" x14ac:dyDescent="0.2">
      <c r="A80" s="103"/>
      <c r="B80" s="103"/>
      <c r="C80" s="103"/>
      <c r="D80" s="10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9"/>
      <c r="AK80" s="119"/>
      <c r="AL80" s="119"/>
      <c r="AM80" s="119"/>
      <c r="AN80" s="120"/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/>
      <c r="BB80" s="121"/>
      <c r="BC80" s="121"/>
      <c r="BD80" s="121"/>
      <c r="BE80" s="121"/>
      <c r="BF80" s="30"/>
      <c r="BG80" s="30"/>
      <c r="BH80" s="30"/>
      <c r="BI80" s="30"/>
      <c r="BJ80" s="30"/>
      <c r="BK80" s="30"/>
      <c r="BL80" s="121"/>
      <c r="BM80" s="121"/>
      <c r="BN80" s="121"/>
      <c r="BO80" s="121"/>
      <c r="BP80" s="30"/>
      <c r="BQ80" s="30"/>
      <c r="BR80" s="30"/>
      <c r="BS80" s="30"/>
      <c r="BT80" s="30"/>
    </row>
    <row r="81" spans="1:72" ht="12.75" x14ac:dyDescent="0.2">
      <c r="A81" s="103"/>
      <c r="B81" s="103"/>
      <c r="C81" s="103"/>
      <c r="D81" s="103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4" t="s">
        <v>131</v>
      </c>
      <c r="AC81" s="125" t="s">
        <v>132</v>
      </c>
      <c r="AD81" s="123"/>
      <c r="AE81" s="123"/>
      <c r="AF81" s="123"/>
      <c r="AG81" s="126"/>
      <c r="AH81" s="126"/>
      <c r="AI81" s="126"/>
      <c r="AJ81" s="126"/>
      <c r="AK81" s="126"/>
      <c r="AL81" s="126"/>
      <c r="AM81" s="127"/>
      <c r="AN81" s="121" t="s">
        <v>133</v>
      </c>
      <c r="AO81" s="121"/>
      <c r="AP81" s="121"/>
      <c r="AQ81" s="121"/>
      <c r="AR81" s="121"/>
      <c r="AS81" s="30">
        <f>ROUND(AC23*BQ16*12,2)-0.01</f>
        <v>2844724.47</v>
      </c>
      <c r="AT81" s="30"/>
      <c r="AU81" s="30"/>
      <c r="AV81" s="30"/>
      <c r="AW81" s="30"/>
      <c r="AX81" s="30"/>
      <c r="AY81" s="30"/>
      <c r="AZ81" s="30"/>
      <c r="BA81" s="121" t="s">
        <v>17</v>
      </c>
      <c r="BB81" s="121"/>
      <c r="BC81" s="121"/>
      <c r="BD81" s="121"/>
      <c r="BE81" s="121"/>
      <c r="BF81" s="30">
        <f>ROUND(AS81/4,2)</f>
        <v>711181.12</v>
      </c>
      <c r="BG81" s="30"/>
      <c r="BH81" s="30"/>
      <c r="BI81" s="30"/>
      <c r="BJ81" s="30"/>
      <c r="BK81" s="30"/>
      <c r="BL81" s="121" t="s">
        <v>18</v>
      </c>
      <c r="BM81" s="121"/>
      <c r="BN81" s="121"/>
      <c r="BO81" s="121"/>
      <c r="BP81" s="30">
        <f>ROUND(BF81/3,2)</f>
        <v>237060.37</v>
      </c>
      <c r="BQ81" s="30"/>
      <c r="BR81" s="30"/>
      <c r="BS81" s="30"/>
      <c r="BT81" s="30"/>
    </row>
    <row r="83" spans="1:72" ht="12" x14ac:dyDescent="0.2">
      <c r="E83" s="128" t="s">
        <v>134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72" ht="12" x14ac:dyDescent="0.2">
      <c r="E84" s="128" t="s">
        <v>135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136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137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8" spans="1:72" s="129" customFormat="1" ht="12.75" x14ac:dyDescent="0.2"/>
    <row r="91" spans="1:72" ht="15" x14ac:dyDescent="0.25">
      <c r="A91" s="130"/>
      <c r="B91" s="130"/>
      <c r="C91" s="130"/>
      <c r="D91" s="130"/>
      <c r="E91" s="131" t="s">
        <v>138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0" t="s">
        <v>139</v>
      </c>
      <c r="AU91" s="133" t="s">
        <v>140</v>
      </c>
      <c r="AV91" s="133"/>
      <c r="AW91" s="133"/>
      <c r="AX91" s="133"/>
      <c r="AY91" s="133"/>
      <c r="AZ91" s="133"/>
      <c r="BA91" s="133"/>
      <c r="BB91" s="133"/>
      <c r="BC91" s="133"/>
      <c r="BD91" s="133"/>
      <c r="BE91" s="130" t="s">
        <v>139</v>
      </c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0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5" x14ac:dyDescent="0.25">
      <c r="A94" s="130"/>
      <c r="B94" s="130"/>
      <c r="C94" s="130"/>
      <c r="D94" s="130"/>
      <c r="E94" s="136" t="s">
        <v>141</v>
      </c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0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0" t="s">
        <v>139</v>
      </c>
      <c r="AU94" s="133" t="s">
        <v>142</v>
      </c>
      <c r="AV94" s="133"/>
      <c r="AW94" s="133"/>
      <c r="AX94" s="133"/>
      <c r="AY94" s="133"/>
      <c r="AZ94" s="133"/>
      <c r="BA94" s="133"/>
      <c r="BB94" s="133"/>
      <c r="BC94" s="133"/>
      <c r="BD94" s="133"/>
      <c r="BE94" s="130" t="s">
        <v>139</v>
      </c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 t="s">
        <v>143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144</v>
      </c>
      <c r="AY98" s="129"/>
      <c r="AZ98" s="129"/>
      <c r="BA98" s="129"/>
      <c r="BB98" s="129"/>
      <c r="BC98" s="129"/>
      <c r="BD98" s="137" t="s">
        <v>145</v>
      </c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  <row r="99" spans="1:71" ht="12.75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 t="s">
        <v>146</v>
      </c>
      <c r="AY99" s="129"/>
      <c r="AZ99" s="129"/>
      <c r="BA99" s="129"/>
      <c r="BB99" s="137" t="s">
        <v>147</v>
      </c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29"/>
    </row>
  </sheetData>
  <mergeCells count="281">
    <mergeCell ref="BD98:BR98"/>
    <mergeCell ref="BB99:BR99"/>
    <mergeCell ref="E91:W91"/>
    <mergeCell ref="X91:AS91"/>
    <mergeCell ref="AU91:BD91"/>
    <mergeCell ref="E94:V94"/>
    <mergeCell ref="X94:AS94"/>
    <mergeCell ref="AU94:BD94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5" bottom="0.18" header="0.5" footer="0.18"/>
  <pageSetup paperSize="9" scale="93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2013-03-26T11:22:01Z</dcterms:created>
  <dcterms:modified xsi:type="dcterms:W3CDTF">2013-03-26T11:22:11Z</dcterms:modified>
</cp:coreProperties>
</file>